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60" windowWidth="5250" windowHeight="3075" activeTab="0"/>
  </bookViews>
  <sheets>
    <sheet name="2008 Data Overview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<sst xmlns="http://schemas.openxmlformats.org/spreadsheetml/2006/main" count="66" uniqueCount="37">
  <si>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Item</t>
  </si>
  <si>
    <t>Total</t>
  </si>
  <si>
    <t>Billion dollars</t>
  </si>
  <si>
    <t>Exports</t>
  </si>
  <si>
    <t>Agricultural imports</t>
  </si>
  <si>
    <t>Agricultural trade balance</t>
  </si>
  <si>
    <t>Supporting activities</t>
  </si>
  <si>
    <t>Farm</t>
  </si>
  <si>
    <t>Food processing</t>
  </si>
  <si>
    <t>Other manufacturing</t>
  </si>
  <si>
    <t>Trade and transportation</t>
  </si>
  <si>
    <t>Other services</t>
  </si>
  <si>
    <t xml:space="preserve">                                              </t>
  </si>
  <si>
    <t>Nonfarm share of supporting economic activity</t>
  </si>
  <si>
    <t>1,000 jobs</t>
  </si>
  <si>
    <t>Employment generated by agricultural exports</t>
  </si>
  <si>
    <t>Percent</t>
  </si>
  <si>
    <t>Nonfarm</t>
  </si>
  <si>
    <t>Nonfarm, nonfood processing sectors:</t>
  </si>
  <si>
    <t xml:space="preserve">  Net direct benefit from exports  </t>
  </si>
  <si>
    <t xml:space="preserve">  Net increased output from exports  </t>
  </si>
  <si>
    <t xml:space="preserve">                                                </t>
  </si>
  <si>
    <t>Farm share of total income from exports</t>
  </si>
  <si>
    <t xml:space="preserve"> Percent</t>
  </si>
  <si>
    <t>Bulk</t>
  </si>
  <si>
    <t>Economic activity generated by agricultural exports</t>
  </si>
  <si>
    <t>Nonbulk</t>
  </si>
  <si>
    <t>Export multiplier (additional business activity generated by $1 of exports)</t>
  </si>
  <si>
    <t>Employment per billion dollars of agricultural exports</t>
  </si>
  <si>
    <t>Domestic equivalent of economic activity generated by agricultural imports</t>
  </si>
  <si>
    <t>Net domestic equivalent of total output gain or loss to agricultural imports</t>
  </si>
  <si>
    <t xml:space="preserve">Trade and transportation share of total income from exports  </t>
  </si>
  <si>
    <t>Source: USDA, ERS, Agricultural Trade Multipliers, http://www.ers.usda.gov/Data/TradeMultiplier/.</t>
  </si>
  <si>
    <t>Updated November 2008.</t>
  </si>
  <si>
    <t>Share of farm workforce supported by agricultural exports 1/</t>
  </si>
  <si>
    <t xml:space="preserve">1/ The number of farm jobs generated by exports as a percent of the Bureau of Labor Statistics (BLS) estimate of total farm workers. BLS industry employment data are available at http://stats.bls.gov/emp/empind2.htm. </t>
  </si>
  <si>
    <t>U.S. economic activity triggered by agricultural trade,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</si>
</sst>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0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647700"/>
          <a:ext cx="6010275" cy="0"/>
        </a:xfrm>
        <a:prstGeom prst="rect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I64" sqref="I64"/>
    </sheetView>
  </sheetViews>
  <sheetFormatPr defaultColWidth="9.140625" defaultRowHeight="12.75"/>
  <cols>
    <col min="1" max="1" width="45.7109375" style="0" customWidth="1"/>
    <col min="2" max="2" width="9.421875" style="0" customWidth="1"/>
    <col min="3" max="3" width="11.7109375" style="0" bestFit="1" customWidth="1"/>
  </cols>
  <sheetData>
    <row r="1" ht="12.75">
      <c r="A1" s="1" t="s">
        <v>36</v>
      </c>
    </row>
    <row r="2" spans="1:6" ht="12.75">
      <c r="A2" s="8"/>
      <c r="B2" s="8"/>
      <c r="C2" s="8"/>
      <c r="D2" s="8"/>
      <c r="E2" s="8"/>
      <c r="F2" s="8"/>
    </row>
    <row r="3" spans="1:6" ht="12.75">
      <c r="A3" s="2" t="s">
        <v>0</v>
      </c>
      <c r="B3">
        <v>2006</v>
      </c>
      <c r="C3">
        <v>2007</v>
      </c>
      <c r="D3">
        <v>2008</v>
      </c>
      <c r="E3">
        <v>2008</v>
      </c>
      <c r="F3">
        <v>2008</v>
      </c>
    </row>
    <row r="4" spans="1:6" ht="12.75">
      <c r="A4" s="10"/>
      <c r="B4" s="11" t="s">
        <v>1</v>
      </c>
      <c r="C4" s="12" t="s">
        <v>1</v>
      </c>
      <c r="D4" s="11" t="s">
        <v>1</v>
      </c>
      <c r="E4" s="11" t="s">
        <v>24</v>
      </c>
      <c r="F4" s="11" t="s">
        <v>26</v>
      </c>
    </row>
    <row r="5" spans="1:6" ht="12.75">
      <c r="A5" s="2"/>
      <c r="E5" s="2"/>
      <c r="F5" s="2"/>
    </row>
    <row r="6" spans="2:6" ht="12.75">
      <c r="B6" s="2"/>
      <c r="D6" s="2" t="s">
        <v>2</v>
      </c>
      <c r="E6" s="2"/>
      <c r="F6" s="2"/>
    </row>
    <row r="7" spans="1:6" ht="12.75">
      <c r="A7" s="2" t="s">
        <v>25</v>
      </c>
      <c r="B7" s="4">
        <v>188.2</v>
      </c>
      <c r="C7" s="4">
        <v>215.7</v>
      </c>
      <c r="D7" s="4">
        <v>272.6</v>
      </c>
      <c r="E7" s="4">
        <v>92.7</v>
      </c>
      <c r="F7" s="4">
        <f aca="true" t="shared" si="0" ref="F7:F12">D7-E7</f>
        <v>179.90000000000003</v>
      </c>
    </row>
    <row r="8" spans="1:6" ht="12.75">
      <c r="A8" s="9" t="s">
        <v>7</v>
      </c>
      <c r="B8" s="6">
        <v>45.8</v>
      </c>
      <c r="C8" s="6">
        <v>56.7</v>
      </c>
      <c r="D8" s="6">
        <v>76.5</v>
      </c>
      <c r="E8" s="6">
        <v>39.2</v>
      </c>
      <c r="F8" s="4">
        <f t="shared" si="0"/>
        <v>37.3</v>
      </c>
    </row>
    <row r="9" spans="1:6" ht="12.75">
      <c r="A9" s="9" t="s">
        <v>8</v>
      </c>
      <c r="B9" s="6">
        <v>37</v>
      </c>
      <c r="C9" s="6">
        <v>48.7</v>
      </c>
      <c r="D9" s="6">
        <v>57.5</v>
      </c>
      <c r="E9" s="6">
        <v>0.2</v>
      </c>
      <c r="F9" s="4">
        <f t="shared" si="0"/>
        <v>57.3</v>
      </c>
    </row>
    <row r="10" spans="1:6" ht="12.75">
      <c r="A10" s="9" t="s">
        <v>9</v>
      </c>
      <c r="B10" s="6">
        <v>29.8</v>
      </c>
      <c r="C10" s="6">
        <v>25.6</v>
      </c>
      <c r="D10" s="6">
        <v>29.3</v>
      </c>
      <c r="E10" s="6">
        <v>9.2</v>
      </c>
      <c r="F10" s="4">
        <f t="shared" si="0"/>
        <v>20.1</v>
      </c>
    </row>
    <row r="11" spans="1:6" ht="12.75">
      <c r="A11" s="9" t="s">
        <v>10</v>
      </c>
      <c r="B11" s="6">
        <v>28.5</v>
      </c>
      <c r="C11" s="6">
        <v>30.1</v>
      </c>
      <c r="D11" s="6">
        <v>38.7</v>
      </c>
      <c r="E11" s="6">
        <v>17.9</v>
      </c>
      <c r="F11" s="4">
        <f t="shared" si="0"/>
        <v>20.800000000000004</v>
      </c>
    </row>
    <row r="12" spans="1:6" ht="12.75">
      <c r="A12" s="9" t="s">
        <v>11</v>
      </c>
      <c r="B12" s="6">
        <v>47.1</v>
      </c>
      <c r="C12" s="6">
        <v>54.6</v>
      </c>
      <c r="D12" s="6">
        <v>70.6</v>
      </c>
      <c r="E12" s="6">
        <v>26.2</v>
      </c>
      <c r="F12" s="4">
        <f t="shared" si="0"/>
        <v>44.39999999999999</v>
      </c>
    </row>
    <row r="13" spans="1:6" ht="12.75">
      <c r="A13" s="2"/>
      <c r="B13" s="4"/>
      <c r="C13" s="4"/>
      <c r="D13" s="4"/>
      <c r="E13" s="4"/>
      <c r="F13" s="4"/>
    </row>
    <row r="14" spans="1:6" ht="12.75">
      <c r="A14" s="2" t="s">
        <v>3</v>
      </c>
      <c r="B14" s="4">
        <v>71</v>
      </c>
      <c r="C14" s="4">
        <v>89.9</v>
      </c>
      <c r="D14" s="4">
        <v>115.4</v>
      </c>
      <c r="E14" s="4">
        <v>48.4</v>
      </c>
      <c r="F14" s="4">
        <f>D14-E14</f>
        <v>67</v>
      </c>
    </row>
    <row r="15" spans="1:6" ht="12.75">
      <c r="A15" s="2"/>
      <c r="B15" s="4"/>
      <c r="C15" s="4"/>
      <c r="D15" s="4"/>
      <c r="E15" s="4"/>
      <c r="F15" s="4"/>
    </row>
    <row r="16" spans="1:6" ht="12.75">
      <c r="A16" s="2" t="s">
        <v>4</v>
      </c>
      <c r="B16" s="4">
        <v>65.3</v>
      </c>
      <c r="C16" s="4">
        <v>71.3</v>
      </c>
      <c r="D16" s="4">
        <v>80.4</v>
      </c>
      <c r="E16" s="4">
        <v>3.7</v>
      </c>
      <c r="F16" s="4">
        <f>D16-E16</f>
        <v>76.7</v>
      </c>
    </row>
    <row r="17" spans="1:6" ht="12.75">
      <c r="A17" s="2" t="s">
        <v>5</v>
      </c>
      <c r="B17" s="4">
        <f>B14-B16</f>
        <v>5.700000000000003</v>
      </c>
      <c r="C17" s="4">
        <f>C14-C16</f>
        <v>18.60000000000001</v>
      </c>
      <c r="D17" s="4">
        <f>D14-D16</f>
        <v>35</v>
      </c>
      <c r="E17" s="4">
        <f>E14-E16</f>
        <v>44.699999999999996</v>
      </c>
      <c r="F17" s="4">
        <f>D17-E17</f>
        <v>-9.699999999999996</v>
      </c>
    </row>
    <row r="18" spans="1:6" ht="12.75">
      <c r="A18" s="2"/>
      <c r="B18" s="4"/>
      <c r="C18" s="4"/>
      <c r="D18" s="4"/>
      <c r="E18" s="4"/>
      <c r="F18" s="4"/>
    </row>
    <row r="19" spans="1:6" ht="12.75">
      <c r="A19" s="2" t="s">
        <v>6</v>
      </c>
      <c r="B19" s="4">
        <f>B7-B14</f>
        <v>117.19999999999999</v>
      </c>
      <c r="C19" s="4">
        <f>C7-C14</f>
        <v>125.79999999999998</v>
      </c>
      <c r="D19" s="4">
        <f>D7-D14</f>
        <v>157.20000000000002</v>
      </c>
      <c r="E19" s="4">
        <f>E7-E14</f>
        <v>44.300000000000004</v>
      </c>
      <c r="F19" s="4">
        <f aca="true" t="shared" si="1" ref="F19:F24">D19-E19</f>
        <v>112.9</v>
      </c>
    </row>
    <row r="20" spans="1:6" ht="12.75">
      <c r="A20" s="9" t="s">
        <v>7</v>
      </c>
      <c r="B20" s="4">
        <f>B8-25.9</f>
        <v>19.9</v>
      </c>
      <c r="C20" s="4">
        <f>C8-32.7</f>
        <v>24</v>
      </c>
      <c r="D20" s="4">
        <f>D8-43.7</f>
        <v>32.8</v>
      </c>
      <c r="E20" s="4">
        <f>E8-35.1</f>
        <v>4.100000000000001</v>
      </c>
      <c r="F20" s="4">
        <f t="shared" si="1"/>
        <v>28.699999999999996</v>
      </c>
    </row>
    <row r="21" spans="1:6" ht="12.75">
      <c r="A21" s="9" t="s">
        <v>8</v>
      </c>
      <c r="B21" s="4">
        <f>B9-30.3</f>
        <v>6.699999999999999</v>
      </c>
      <c r="C21" s="4">
        <f>C9-37</f>
        <v>11.700000000000003</v>
      </c>
      <c r="D21" s="4">
        <f>D9-44.9</f>
        <v>12.600000000000001</v>
      </c>
      <c r="E21" s="4">
        <f>E9-0</f>
        <v>0.2</v>
      </c>
      <c r="F21" s="4">
        <f t="shared" si="1"/>
        <v>12.400000000000002</v>
      </c>
    </row>
    <row r="22" spans="1:6" ht="12.75">
      <c r="A22" s="9" t="s">
        <v>9</v>
      </c>
      <c r="B22" s="4">
        <f>+B10-2.4</f>
        <v>27.400000000000002</v>
      </c>
      <c r="C22" s="4">
        <f>+C10-2.7</f>
        <v>22.900000000000002</v>
      </c>
      <c r="D22" s="4">
        <f>+D10-2.9</f>
        <v>26.400000000000002</v>
      </c>
      <c r="E22" s="4">
        <f>+E10-0</f>
        <v>9.2</v>
      </c>
      <c r="F22" s="4">
        <f t="shared" si="1"/>
        <v>17.200000000000003</v>
      </c>
    </row>
    <row r="23" spans="1:6" ht="12.75">
      <c r="A23" s="9" t="s">
        <v>10</v>
      </c>
      <c r="B23" s="4">
        <f>B11-12.2</f>
        <v>16.3</v>
      </c>
      <c r="C23" s="4">
        <f>C11-16.9</f>
        <v>13.200000000000003</v>
      </c>
      <c r="D23" s="4">
        <f>D11-23</f>
        <v>15.700000000000003</v>
      </c>
      <c r="E23" s="4">
        <f>E11-13.3</f>
        <v>4.599999999999998</v>
      </c>
      <c r="F23" s="4">
        <f t="shared" si="1"/>
        <v>11.100000000000005</v>
      </c>
    </row>
    <row r="24" spans="1:6" ht="12.75">
      <c r="A24" s="9" t="s">
        <v>11</v>
      </c>
      <c r="B24" s="4">
        <f>B12-0.2</f>
        <v>46.9</v>
      </c>
      <c r="C24" s="4">
        <f>C12-0.6</f>
        <v>54</v>
      </c>
      <c r="D24" s="4">
        <f>D12-1</f>
        <v>69.6</v>
      </c>
      <c r="E24" s="4">
        <f>E12-0</f>
        <v>26.2</v>
      </c>
      <c r="F24" s="4">
        <f t="shared" si="1"/>
        <v>43.39999999999999</v>
      </c>
    </row>
    <row r="25" spans="1:6" ht="12.75">
      <c r="A25" s="2"/>
      <c r="B25" s="2"/>
      <c r="C25" s="4"/>
      <c r="D25" s="4"/>
      <c r="E25" s="2"/>
      <c r="F25" s="2"/>
    </row>
    <row r="26" spans="1:6" ht="12.75">
      <c r="A26" s="2" t="s">
        <v>12</v>
      </c>
      <c r="B26" s="2"/>
      <c r="C26" s="2" t="s">
        <v>23</v>
      </c>
      <c r="D26" s="2" t="s">
        <v>23</v>
      </c>
      <c r="E26" s="2"/>
      <c r="F26" s="2"/>
    </row>
    <row r="27" spans="1:6" ht="12.75">
      <c r="A27" s="2" t="s">
        <v>13</v>
      </c>
      <c r="B27" s="3">
        <f>(SUM(B21:B24)/B19)*100</f>
        <v>83.02047781569968</v>
      </c>
      <c r="C27" s="3">
        <f>(SUM(C21:C24)/C19)*100</f>
        <v>80.92209856915741</v>
      </c>
      <c r="D27" s="3">
        <f>(SUM(D21:D24)/D19)*100</f>
        <v>79.07124681933841</v>
      </c>
      <c r="E27" s="3">
        <f>(SUM(E21:E24)/E19)*100</f>
        <v>90.74492099322798</v>
      </c>
      <c r="F27" s="3">
        <f>(SUM(F21:F24)/F19)*100</f>
        <v>74.49069973427811</v>
      </c>
    </row>
    <row r="28" spans="1:6" ht="12.75">
      <c r="A28" s="2"/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1:6" ht="25.5">
      <c r="A30" s="13" t="s">
        <v>27</v>
      </c>
      <c r="B30" s="2">
        <v>1.65</v>
      </c>
      <c r="C30" s="7">
        <v>1.4</v>
      </c>
      <c r="D30" s="7">
        <v>1.36</v>
      </c>
      <c r="E30" s="2">
        <v>0.92</v>
      </c>
      <c r="F30" s="7">
        <f>(F7/F14)-1</f>
        <v>1.685074626865672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 t="s">
        <v>14</v>
      </c>
      <c r="D32" s="2" t="s">
        <v>14</v>
      </c>
      <c r="E32" s="2"/>
      <c r="F32" s="2"/>
    </row>
    <row r="33" spans="1:6" ht="12.75">
      <c r="A33" s="2" t="s">
        <v>15</v>
      </c>
      <c r="B33" s="2">
        <v>841</v>
      </c>
      <c r="C33" s="2">
        <v>808</v>
      </c>
      <c r="D33" s="2">
        <v>920</v>
      </c>
      <c r="E33" s="2">
        <v>322</v>
      </c>
      <c r="F33" s="5">
        <f aca="true" t="shared" si="2" ref="F33:F39">D33-E33</f>
        <v>598</v>
      </c>
    </row>
    <row r="34" spans="1:6" ht="12.75">
      <c r="A34" s="9" t="s">
        <v>7</v>
      </c>
      <c r="B34" s="2">
        <v>359</v>
      </c>
      <c r="C34" s="2">
        <v>271</v>
      </c>
      <c r="D34" s="2">
        <v>312</v>
      </c>
      <c r="E34" s="2">
        <v>131</v>
      </c>
      <c r="F34" s="2">
        <f t="shared" si="2"/>
        <v>181</v>
      </c>
    </row>
    <row r="35" spans="1:6" ht="12.75">
      <c r="A35" s="9" t="s">
        <v>17</v>
      </c>
      <c r="B35" s="2">
        <v>482</v>
      </c>
      <c r="C35" s="2">
        <v>537</v>
      </c>
      <c r="D35" s="2">
        <v>608</v>
      </c>
      <c r="E35" s="2">
        <v>191</v>
      </c>
      <c r="F35" s="2">
        <f t="shared" si="2"/>
        <v>417</v>
      </c>
    </row>
    <row r="36" spans="1:6" ht="12.75">
      <c r="A36" s="14" t="s">
        <v>8</v>
      </c>
      <c r="B36" s="3">
        <v>65</v>
      </c>
      <c r="C36" s="3">
        <v>98</v>
      </c>
      <c r="D36" s="3">
        <v>110</v>
      </c>
      <c r="E36" s="3">
        <v>0.4</v>
      </c>
      <c r="F36" s="3">
        <f t="shared" si="2"/>
        <v>109.6</v>
      </c>
    </row>
    <row r="37" spans="1:6" ht="12.75">
      <c r="A37" s="14" t="s">
        <v>9</v>
      </c>
      <c r="B37" s="2">
        <v>56</v>
      </c>
      <c r="C37" s="2">
        <v>60</v>
      </c>
      <c r="D37" s="2">
        <v>65</v>
      </c>
      <c r="E37" s="2">
        <v>19</v>
      </c>
      <c r="F37" s="3">
        <f t="shared" si="2"/>
        <v>46</v>
      </c>
    </row>
    <row r="38" spans="1:6" ht="12.75">
      <c r="A38" s="14" t="s">
        <v>10</v>
      </c>
      <c r="B38" s="2">
        <v>139</v>
      </c>
      <c r="C38" s="2">
        <v>168</v>
      </c>
      <c r="D38" s="2">
        <v>197</v>
      </c>
      <c r="E38" s="2">
        <v>87</v>
      </c>
      <c r="F38" s="3">
        <f t="shared" si="2"/>
        <v>110</v>
      </c>
    </row>
    <row r="39" spans="1:6" ht="12.75">
      <c r="A39" s="14" t="s">
        <v>11</v>
      </c>
      <c r="B39" s="2">
        <v>222</v>
      </c>
      <c r="C39" s="2">
        <v>211</v>
      </c>
      <c r="D39" s="2">
        <v>237</v>
      </c>
      <c r="E39" s="2">
        <v>85</v>
      </c>
      <c r="F39" s="3">
        <f t="shared" si="2"/>
        <v>152</v>
      </c>
    </row>
    <row r="40" spans="1:6" ht="12.75">
      <c r="A40" s="14"/>
      <c r="B40" s="2"/>
      <c r="C40" s="2"/>
      <c r="D40" s="2"/>
      <c r="E40" s="2"/>
      <c r="F40" s="3"/>
    </row>
    <row r="41" spans="1:6" ht="12.75">
      <c r="A41" s="2" t="s">
        <v>28</v>
      </c>
      <c r="B41" s="4">
        <f>B33/B14</f>
        <v>11.845070422535212</v>
      </c>
      <c r="C41" s="4">
        <f>C33/C14</f>
        <v>8.987764182424916</v>
      </c>
      <c r="D41" s="4">
        <f>D33/D14</f>
        <v>7.9722703639514725</v>
      </c>
      <c r="E41" s="4">
        <f>E33/E14</f>
        <v>6.652892561983471</v>
      </c>
      <c r="F41" s="4">
        <f>F33/F14</f>
        <v>8.925373134328359</v>
      </c>
    </row>
    <row r="42" spans="1:6" ht="12.75">
      <c r="A42" s="2"/>
      <c r="B42" s="2"/>
      <c r="E42" s="2"/>
      <c r="F42" s="2"/>
    </row>
    <row r="43" spans="2:6" ht="12.75">
      <c r="B43" s="2"/>
      <c r="C43" s="2" t="s">
        <v>16</v>
      </c>
      <c r="D43" s="2" t="s">
        <v>16</v>
      </c>
      <c r="E43" s="2"/>
      <c r="F43" s="2"/>
    </row>
    <row r="44" spans="1:6" ht="25.5">
      <c r="A44" s="18" t="s">
        <v>34</v>
      </c>
      <c r="B44" s="3">
        <f>B34/1820*100</f>
        <v>19.725274725274726</v>
      </c>
      <c r="C44" s="3">
        <f>C34/1750*100</f>
        <v>15.485714285714286</v>
      </c>
      <c r="D44" s="19">
        <f>D34/1818*100</f>
        <v>17.16171617161716</v>
      </c>
      <c r="E44" s="3">
        <f>E34/1818*100</f>
        <v>7.205720572057206</v>
      </c>
      <c r="F44" s="3">
        <f>F34/1818*100</f>
        <v>9.955995599559957</v>
      </c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 t="s">
        <v>2</v>
      </c>
      <c r="D46" s="2" t="s">
        <v>2</v>
      </c>
      <c r="E46" s="2"/>
      <c r="F46" s="2"/>
    </row>
    <row r="47" spans="1:6" ht="25.5">
      <c r="A47" s="13" t="s">
        <v>29</v>
      </c>
      <c r="B47" s="4">
        <v>162</v>
      </c>
      <c r="C47" s="4">
        <v>172.7</v>
      </c>
      <c r="D47" s="4">
        <v>199.5</v>
      </c>
      <c r="E47" s="4">
        <v>7.3</v>
      </c>
      <c r="F47" s="4">
        <f aca="true" t="shared" si="3" ref="F47:F52">D47-E47</f>
        <v>192.2</v>
      </c>
    </row>
    <row r="48" spans="1:6" ht="12.75">
      <c r="A48" s="9" t="s">
        <v>7</v>
      </c>
      <c r="B48" s="6">
        <v>30.5</v>
      </c>
      <c r="C48" s="6">
        <v>32.8</v>
      </c>
      <c r="D48" s="6">
        <v>40.3</v>
      </c>
      <c r="E48" s="6">
        <v>3</v>
      </c>
      <c r="F48" s="4">
        <f t="shared" si="3"/>
        <v>37.3</v>
      </c>
    </row>
    <row r="49" spans="1:6" ht="12.75">
      <c r="A49" s="9" t="s">
        <v>8</v>
      </c>
      <c r="B49" s="6">
        <v>40.6</v>
      </c>
      <c r="C49" s="6">
        <v>46.9</v>
      </c>
      <c r="D49" s="6">
        <v>50.7</v>
      </c>
      <c r="E49" s="6">
        <v>0</v>
      </c>
      <c r="F49" s="4">
        <f t="shared" si="3"/>
        <v>50.7</v>
      </c>
    </row>
    <row r="50" spans="1:6" ht="12.75">
      <c r="A50" s="9" t="s">
        <v>9</v>
      </c>
      <c r="B50" s="6">
        <v>26.6</v>
      </c>
      <c r="C50" s="6">
        <v>24.9</v>
      </c>
      <c r="D50" s="6">
        <v>27.5</v>
      </c>
      <c r="E50" s="6">
        <v>0.7</v>
      </c>
      <c r="F50" s="4">
        <f t="shared" si="3"/>
        <v>26.8</v>
      </c>
    </row>
    <row r="51" spans="1:6" ht="12.75">
      <c r="A51" s="9" t="s">
        <v>10</v>
      </c>
      <c r="B51" s="6">
        <v>25</v>
      </c>
      <c r="C51" s="6">
        <v>22.9</v>
      </c>
      <c r="D51" s="6">
        <v>25.9</v>
      </c>
      <c r="E51" s="6">
        <v>1.4</v>
      </c>
      <c r="F51" s="4">
        <f t="shared" si="3"/>
        <v>24.5</v>
      </c>
    </row>
    <row r="52" spans="1:6" ht="12.75">
      <c r="A52" s="9" t="s">
        <v>11</v>
      </c>
      <c r="B52" s="6">
        <v>39.3</v>
      </c>
      <c r="C52" s="6">
        <v>45.2</v>
      </c>
      <c r="D52" s="6">
        <v>55.1</v>
      </c>
      <c r="E52" s="6">
        <v>2.2</v>
      </c>
      <c r="F52" s="4">
        <f t="shared" si="3"/>
        <v>52.9</v>
      </c>
    </row>
    <row r="53" spans="1:6" ht="12.75">
      <c r="A53" s="2"/>
      <c r="B53" s="6"/>
      <c r="C53" s="6"/>
      <c r="D53" s="6"/>
      <c r="E53" s="6"/>
      <c r="F53" s="4"/>
    </row>
    <row r="54" spans="1:6" ht="12.75">
      <c r="A54" s="2"/>
      <c r="B54" s="6"/>
      <c r="C54" s="6"/>
      <c r="D54" s="6"/>
      <c r="E54" s="6"/>
      <c r="F54" s="6"/>
    </row>
    <row r="55" spans="1:6" ht="25.5">
      <c r="A55" s="13" t="s">
        <v>30</v>
      </c>
      <c r="B55" s="6">
        <f aca="true" t="shared" si="4" ref="B55:C60">B7-B47</f>
        <v>26.19999999999999</v>
      </c>
      <c r="C55" s="6">
        <f t="shared" si="4"/>
        <v>43</v>
      </c>
      <c r="D55" s="6">
        <f aca="true" t="shared" si="5" ref="D55:F60">D7-D47</f>
        <v>73.10000000000002</v>
      </c>
      <c r="E55" s="6">
        <f t="shared" si="5"/>
        <v>85.4</v>
      </c>
      <c r="F55" s="6">
        <f t="shared" si="5"/>
        <v>-12.299999999999955</v>
      </c>
    </row>
    <row r="56" spans="1:6" ht="12.75">
      <c r="A56" s="9" t="s">
        <v>7</v>
      </c>
      <c r="B56" s="6">
        <f t="shared" si="4"/>
        <v>15.299999999999997</v>
      </c>
      <c r="C56" s="6">
        <f t="shared" si="4"/>
        <v>23.900000000000006</v>
      </c>
      <c r="D56" s="6">
        <f t="shared" si="5"/>
        <v>36.2</v>
      </c>
      <c r="E56" s="6">
        <f t="shared" si="5"/>
        <v>36.2</v>
      </c>
      <c r="F56" s="6">
        <f t="shared" si="5"/>
        <v>0</v>
      </c>
    </row>
    <row r="57" spans="1:6" ht="12.75">
      <c r="A57" s="9" t="s">
        <v>8</v>
      </c>
      <c r="B57" s="6">
        <f t="shared" si="4"/>
        <v>-3.6000000000000014</v>
      </c>
      <c r="C57" s="6">
        <f t="shared" si="4"/>
        <v>1.8000000000000043</v>
      </c>
      <c r="D57" s="6">
        <f t="shared" si="5"/>
        <v>6.799999999999997</v>
      </c>
      <c r="E57" s="6">
        <f t="shared" si="5"/>
        <v>0.2</v>
      </c>
      <c r="F57" s="6">
        <f t="shared" si="5"/>
        <v>6.599999999999994</v>
      </c>
    </row>
    <row r="58" spans="1:6" ht="12.75">
      <c r="A58" s="9" t="s">
        <v>9</v>
      </c>
      <c r="B58" s="6">
        <f t="shared" si="4"/>
        <v>3.1999999999999993</v>
      </c>
      <c r="C58" s="6">
        <f t="shared" si="4"/>
        <v>0.7000000000000028</v>
      </c>
      <c r="D58" s="6">
        <f t="shared" si="5"/>
        <v>1.8000000000000007</v>
      </c>
      <c r="E58" s="6">
        <f t="shared" si="5"/>
        <v>8.5</v>
      </c>
      <c r="F58" s="6">
        <f t="shared" si="5"/>
        <v>-6.699999999999999</v>
      </c>
    </row>
    <row r="59" spans="1:6" ht="12.75">
      <c r="A59" s="9" t="s">
        <v>10</v>
      </c>
      <c r="B59" s="6">
        <f t="shared" si="4"/>
        <v>3.5</v>
      </c>
      <c r="C59" s="6">
        <f t="shared" si="4"/>
        <v>7.200000000000003</v>
      </c>
      <c r="D59" s="6">
        <f t="shared" si="5"/>
        <v>12.800000000000004</v>
      </c>
      <c r="E59" s="6">
        <f t="shared" si="5"/>
        <v>16.5</v>
      </c>
      <c r="F59" s="6">
        <f t="shared" si="5"/>
        <v>-3.6999999999999957</v>
      </c>
    </row>
    <row r="60" spans="1:6" ht="12.75">
      <c r="A60" s="9" t="s">
        <v>11</v>
      </c>
      <c r="B60" s="6">
        <f t="shared" si="4"/>
        <v>7.800000000000004</v>
      </c>
      <c r="C60" s="6">
        <f t="shared" si="4"/>
        <v>9.399999999999999</v>
      </c>
      <c r="D60" s="6">
        <f t="shared" si="5"/>
        <v>15.499999999999993</v>
      </c>
      <c r="E60" s="6">
        <f t="shared" si="5"/>
        <v>24</v>
      </c>
      <c r="F60" s="6">
        <f t="shared" si="5"/>
        <v>-8.500000000000007</v>
      </c>
    </row>
    <row r="61" spans="2:6" ht="12.75">
      <c r="B61" s="6"/>
      <c r="C61" s="6"/>
      <c r="D61" s="6"/>
      <c r="E61" s="6"/>
      <c r="F61" s="6"/>
    </row>
    <row r="62" spans="1:6" ht="12.75">
      <c r="A62" s="2" t="s">
        <v>18</v>
      </c>
      <c r="B62" s="4"/>
      <c r="C62" s="4"/>
      <c r="D62" s="4"/>
      <c r="E62" s="4"/>
      <c r="F62" s="4"/>
    </row>
    <row r="63" spans="1:6" ht="12.75">
      <c r="A63" s="2" t="s">
        <v>19</v>
      </c>
      <c r="B63" s="4">
        <f>14.8-17.4</f>
        <v>-2.599999999999998</v>
      </c>
      <c r="C63" s="4">
        <f>20.3-18.1</f>
        <v>2.1999999999999993</v>
      </c>
      <c r="D63" s="4">
        <f>26.9-21</f>
        <v>5.899999999999999</v>
      </c>
      <c r="E63" s="4">
        <f>13.3-1</f>
        <v>12.3</v>
      </c>
      <c r="F63" s="4">
        <f>D63-E63</f>
        <v>-6.400000000000002</v>
      </c>
    </row>
    <row r="64" spans="1:6" ht="12.75">
      <c r="A64" s="2" t="s">
        <v>20</v>
      </c>
      <c r="B64" s="4">
        <f>(105.4-14.8)-(91.1-17.4)</f>
        <v>16.90000000000002</v>
      </c>
      <c r="C64" s="4">
        <f>(110.4-20.3)-(93-18.1)</f>
        <v>15.200000000000003</v>
      </c>
      <c r="D64" s="4">
        <f>(138.6-26.9)-(108.5-21)</f>
        <v>24.19999999999999</v>
      </c>
      <c r="E64" s="4">
        <f>(53.3-13.3)-(4.3-1)</f>
        <v>36.7</v>
      </c>
      <c r="F64" s="4">
        <f>D64-E64</f>
        <v>-12.500000000000014</v>
      </c>
    </row>
    <row r="65" spans="1:6" ht="12.75">
      <c r="A65" s="2"/>
      <c r="B65" s="2"/>
      <c r="C65" s="2"/>
      <c r="D65" s="2"/>
      <c r="E65" s="2"/>
      <c r="F65" s="2"/>
    </row>
    <row r="66" spans="1:6" ht="12.75">
      <c r="A66" s="2" t="s">
        <v>21</v>
      </c>
      <c r="B66" s="2"/>
      <c r="C66" s="2" t="s">
        <v>16</v>
      </c>
      <c r="D66" s="2" t="s">
        <v>16</v>
      </c>
      <c r="E66" s="2"/>
      <c r="F66" s="2"/>
    </row>
    <row r="67" spans="1:6" ht="12.75">
      <c r="A67" s="2" t="s">
        <v>22</v>
      </c>
      <c r="B67" s="3">
        <f>19.1/80.6*100</f>
        <v>23.697270471464023</v>
      </c>
      <c r="C67" s="3">
        <f>17.4/86.4*100</f>
        <v>20.138888888888886</v>
      </c>
      <c r="D67" s="3">
        <f>24.1/109.9*100</f>
        <v>21.929026387625115</v>
      </c>
      <c r="E67" s="3">
        <f>11.5/40.8*100</f>
        <v>28.186274509803923</v>
      </c>
      <c r="F67" s="3">
        <f>(24.1-11.5)/(109.9-40.8)*100</f>
        <v>18.234442836468887</v>
      </c>
    </row>
    <row r="68" spans="1:6" ht="25.5">
      <c r="A68" s="15" t="s">
        <v>31</v>
      </c>
      <c r="B68" s="16">
        <f>16.8/80.6*100</f>
        <v>20.843672456575685</v>
      </c>
      <c r="C68" s="16">
        <f>18.1/86.4*100</f>
        <v>20.949074074074076</v>
      </c>
      <c r="D68" s="16">
        <f>23.3/109.9*100</f>
        <v>21.201091901728844</v>
      </c>
      <c r="E68" s="16">
        <f>10.4/40.8*100</f>
        <v>25.490196078431378</v>
      </c>
      <c r="F68" s="16">
        <f>(23.3-10.4)/(109.9-40.8)*100</f>
        <v>18.66859623733719</v>
      </c>
    </row>
    <row r="69" spans="1:6" ht="27.75" customHeight="1">
      <c r="A69" s="20" t="s">
        <v>35</v>
      </c>
      <c r="B69" s="20"/>
      <c r="C69" s="20"/>
      <c r="D69" s="20"/>
      <c r="E69" s="20"/>
      <c r="F69" s="20"/>
    </row>
    <row r="70" ht="12.75">
      <c r="A70" t="s">
        <v>32</v>
      </c>
    </row>
    <row r="71" ht="12.75">
      <c r="A71" s="17" t="s">
        <v>33</v>
      </c>
    </row>
  </sheetData>
  <mergeCells count="1">
    <mergeCell ref="A69:F69"/>
  </mergeCells>
  <printOptions/>
  <pageMargins left="0.7" right="0.7" top="0.6" bottom="0.6" header="0.17" footer="0.21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economic activity triggered by agricultural trade, 2007</dc:title>
  <dc:subject>agricultural trade mutipliers</dc:subject>
  <dc:creator>William Edmonds</dc:creator>
  <cp:keywords/>
  <dc:description/>
  <cp:lastModifiedBy> </cp:lastModifiedBy>
  <cp:lastPrinted>2009-09-10T15:48:37Z</cp:lastPrinted>
  <dcterms:created xsi:type="dcterms:W3CDTF">2003-04-15T21:00:53Z</dcterms:created>
  <dcterms:modified xsi:type="dcterms:W3CDTF">2010-01-28T20:00:39Z</dcterms:modified>
  <cp:category/>
  <cp:version/>
  <cp:contentType/>
  <cp:contentStatus/>
</cp:coreProperties>
</file>